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полуг." sheetId="1" r:id="rId1"/>
    <sheet name="Лист2" sheetId="2" r:id="rId2"/>
    <sheet name="Лист3" sheetId="3" r:id="rId3"/>
  </sheets>
  <definedNames>
    <definedName name="_xlnm.Print_Titles" localSheetId="0">'1полуг.'!$3:$3</definedName>
    <definedName name="_xlnm.Print_Area" localSheetId="0">'1полуг.'!$A$1:$I$59</definedName>
    <definedName name="_xlnm.Print_Area" localSheetId="1">Лист2!#REF!</definedName>
  </definedNames>
  <calcPr calcId="124519"/>
</workbook>
</file>

<file path=xl/calcChain.xml><?xml version="1.0" encoding="utf-8"?>
<calcChain xmlns="http://schemas.openxmlformats.org/spreadsheetml/2006/main">
  <c r="D54" i="1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B42"/>
  <c r="B33"/>
  <c r="B32" s="1"/>
  <c r="B20"/>
  <c r="B19"/>
  <c r="B9"/>
  <c r="B6"/>
  <c r="B5" s="1"/>
  <c r="B41" l="1"/>
  <c r="B54" s="1"/>
  <c r="F38" l="1"/>
  <c r="H39"/>
  <c r="G19"/>
  <c r="E19"/>
  <c r="E32"/>
  <c r="E33"/>
  <c r="F31"/>
  <c r="I30"/>
  <c r="I53" l="1"/>
  <c r="I52"/>
  <c r="I51"/>
  <c r="I50"/>
  <c r="I49"/>
  <c r="I47"/>
  <c r="I46"/>
  <c r="I45"/>
  <c r="I44"/>
  <c r="I43"/>
  <c r="I40"/>
  <c r="I38"/>
  <c r="I37"/>
  <c r="I36"/>
  <c r="I35"/>
  <c r="I34"/>
  <c r="I31"/>
  <c r="I29"/>
  <c r="I28"/>
  <c r="I27"/>
  <c r="I26"/>
  <c r="I25"/>
  <c r="I24"/>
  <c r="I23"/>
  <c r="I22"/>
  <c r="I21"/>
  <c r="I18"/>
  <c r="I17"/>
  <c r="I16"/>
  <c r="I15"/>
  <c r="I14"/>
  <c r="I13"/>
  <c r="I12"/>
  <c r="I11"/>
  <c r="I10"/>
  <c r="I8"/>
  <c r="I7"/>
  <c r="H53"/>
  <c r="H52"/>
  <c r="H51"/>
  <c r="H50"/>
  <c r="H49"/>
  <c r="H48"/>
  <c r="H47"/>
  <c r="H46"/>
  <c r="H45"/>
  <c r="H44"/>
  <c r="H43"/>
  <c r="H40"/>
  <c r="H38"/>
  <c r="H37"/>
  <c r="H36"/>
  <c r="H35"/>
  <c r="H34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8"/>
  <c r="H7"/>
  <c r="G33"/>
  <c r="F53"/>
  <c r="F52"/>
  <c r="F51"/>
  <c r="F50"/>
  <c r="F49"/>
  <c r="F48"/>
  <c r="F47"/>
  <c r="F46"/>
  <c r="F45"/>
  <c r="F44"/>
  <c r="F43"/>
  <c r="F37"/>
  <c r="F36"/>
  <c r="F35"/>
  <c r="F34"/>
  <c r="F29"/>
  <c r="F28"/>
  <c r="F27"/>
  <c r="F26"/>
  <c r="F25"/>
  <c r="F24"/>
  <c r="F23"/>
  <c r="F22"/>
  <c r="F21"/>
  <c r="F18"/>
  <c r="F16"/>
  <c r="F15"/>
  <c r="F14"/>
  <c r="F13"/>
  <c r="F11"/>
  <c r="F10"/>
  <c r="F8"/>
  <c r="F7"/>
  <c r="G42"/>
  <c r="C42"/>
  <c r="E42"/>
  <c r="C19"/>
  <c r="C20"/>
  <c r="I42" l="1"/>
  <c r="I19"/>
  <c r="F19"/>
  <c r="H19"/>
  <c r="H33"/>
  <c r="I33"/>
  <c r="H42"/>
  <c r="F42"/>
  <c r="G32"/>
  <c r="G20"/>
  <c r="G9"/>
  <c r="G6"/>
  <c r="G5" s="1"/>
  <c r="E20"/>
  <c r="E9"/>
  <c r="E6"/>
  <c r="E5" s="1"/>
  <c r="C33"/>
  <c r="C9"/>
  <c r="C6"/>
  <c r="C5" s="1"/>
  <c r="C32" l="1"/>
  <c r="C41" s="1"/>
  <c r="C54" s="1"/>
  <c r="F33"/>
  <c r="G41"/>
  <c r="G54" s="1"/>
  <c r="I9"/>
  <c r="H9"/>
  <c r="F9"/>
  <c r="I5"/>
  <c r="I6"/>
  <c r="F6"/>
  <c r="H6"/>
  <c r="I20"/>
  <c r="H20"/>
  <c r="F20"/>
  <c r="I32"/>
  <c r="H32"/>
  <c r="F32"/>
  <c r="E41"/>
  <c r="H5" l="1"/>
  <c r="F5"/>
  <c r="I41"/>
  <c r="H41"/>
  <c r="H54" s="1"/>
  <c r="F41"/>
  <c r="E54"/>
</calcChain>
</file>

<file path=xl/sharedStrings.xml><?xml version="1.0" encoding="utf-8"?>
<sst xmlns="http://schemas.openxmlformats.org/spreadsheetml/2006/main" count="64" uniqueCount="63">
  <si>
    <t>Наименование показателей</t>
  </si>
  <si>
    <t>Фактическое исполнение за отчетный период (тыс.рублей)</t>
  </si>
  <si>
    <t>% исполнения</t>
  </si>
  <si>
    <t>Фактическое исполнение за аналогичный период прошлого года (тыс.рублей)</t>
  </si>
  <si>
    <t>Темп роста (%)                                                                                                                               ((гр.3/гр.5)х100)-100</t>
  </si>
  <si>
    <t>НАЛОГОВЫЕ И НЕНАЛОГОВЫЕ ДОХОДЫ</t>
  </si>
  <si>
    <t>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</si>
  <si>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</si>
  <si>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</si>
  <si>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</si>
  <si>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</si>
  <si>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</si>
  <si>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</si>
  <si>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</si>
  <si>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</si>
  <si>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</si>
  <si>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</si>
  <si>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</si>
  <si>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</si>
  <si>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</si>
  <si>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</si>
  <si>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</si>
  <si>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</si>
  <si>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</si>
  <si>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</si>
  <si>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</si>
  <si>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</si>
  <si>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</si>
  <si>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Инициативные платежи</t>
  </si>
  <si>
    <t>Безвозмездные поступления от других бюджетов бюджетной системы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</si>
  <si>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</si>
  <si>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</si>
  <si>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</si>
  <si>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</si>
  <si>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</si>
  <si>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</si>
  <si>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</si>
  <si>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</si>
  <si>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</si>
  <si>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</si>
  <si>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</si>
  <si>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</si>
  <si>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</si>
  <si>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</si>
  <si>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</si>
  <si>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</si>
  <si>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</si>
  <si>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</si>
  <si>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ДЕФИЦИТ (-); ПРОФИЦИТ (+)</t>
  </si>
  <si>
    <t>БЕЗВОЗМЕЗДНЫЕ ПОСТУПЛЕНИЯ</t>
  </si>
  <si>
    <t>Прочие неналоговые доходы бюджетов городских округов</t>
  </si>
  <si>
    <t>Возврат отатков субсидий, субвенций и иных межбюджетных трансфертов, имеющих целевое назначение прошлых лет из бюджетов городских округов</t>
  </si>
  <si>
    <t>х</t>
  </si>
  <si>
    <t>Отклонение фактического исполнения за отчетный период от аналогичного за прошлый год (тыс.рублей)</t>
  </si>
  <si>
    <t>Председатель контрольно-</t>
  </si>
  <si>
    <t>счетной палаты</t>
  </si>
  <si>
    <t>города Медногорска</t>
  </si>
  <si>
    <t>Добрынина Е.И.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</si>
  <si>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</si>
  <si>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</si>
  <si>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Оперативный отчет о ходе исполнения бюджета муниципального образования город Медногорск по состоянию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01.07.2023 года (1 полугодие 2023 года)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</si>
  <si>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</si>
  <si>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Бюджетные назначения согласно отчету об исполнении бюджета на 01.07.2023 (тыс.рублей)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</si>
</sst>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wrapText="1"/>
    </xf>
    <xf numFmtId="4" fontId="8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right" wrapText="1"/>
    </xf>
    <xf numFmtId="4" fontId="9" fillId="3" borderId="1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vertical="top" wrapText="1"/>
    </xf>
    <xf numFmtId="165" fontId="2" fillId="0" borderId="1" xfId="0" applyNumberFormat="1" applyFont="1" applyBorder="1" applyAlignment="1">
      <alignment horizontal="right"/>
    </xf>
    <xf numFmtId="165" fontId="11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0" fontId="2" fillId="0" borderId="0" xfId="0" applyFont="1"/>
    <xf numFmtId="4" fontId="6" fillId="3" borderId="1" xfId="0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 shrinkToFit="1"/>
    </xf>
    <xf numFmtId="0" fontId="9" fillId="3" borderId="1" xfId="0" applyFont="1" applyFill="1" applyBorder="1" applyAlignment="1">
      <alignment horizontal="left" vertical="top" wrapText="1" shrinkToFit="1"/>
    </xf>
    <xf numFmtId="0" fontId="8" fillId="2" borderId="1" xfId="0" applyFont="1" applyFill="1" applyBorder="1" applyAlignment="1">
      <alignment horizontal="left" vertical="top" wrapText="1" shrinkToFit="1"/>
    </xf>
    <xf numFmtId="0" fontId="6" fillId="2" borderId="1" xfId="0" applyFont="1" applyFill="1" applyBorder="1" applyAlignment="1">
      <alignment horizontal="center" vertical="top" wrapText="1" shrinkToFit="1"/>
    </xf>
    <xf numFmtId="0" fontId="6" fillId="2" borderId="1" xfId="0" applyFont="1" applyFill="1" applyBorder="1" applyAlignment="1">
      <alignment horizontal="left" vertical="top" wrapText="1" shrinkToFit="1"/>
    </xf>
    <xf numFmtId="0" fontId="3" fillId="0" borderId="1" xfId="0" applyFont="1" applyBorder="1" applyAlignment="1">
      <alignment vertical="top" wrapText="1" shrinkToFi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view="pageBreakPreview" topLeftCell="A7" zoomScale="82" zoomScaleSheetLayoutView="82" workbookViewId="0">
      <selection activeCell="A21" sqref="A21"/>
    </sheetView>
  </sheetViews>
  <sheetFormatPr defaultRowHeight="15"/>
  <cols>
    <col min="1" max="1" width="81.42578125" customWidth="1"/>
    <col min="2" max="2" width="24" hidden="1" customWidth="1"/>
    <col min="3" max="3" width="16.7109375" customWidth="1"/>
    <col min="4" max="4" width="16.7109375" hidden="1" customWidth="1"/>
    <col min="5" max="5" width="17.140625" customWidth="1"/>
    <col min="6" max="6" width="9.7109375" bestFit="1" customWidth="1"/>
    <col min="7" max="7" width="16" customWidth="1"/>
    <col min="8" max="8" width="15.85546875" customWidth="1"/>
    <col min="9" max="9" width="10" customWidth="1"/>
  </cols>
  <sheetData>
    <row r="1" spans="1:9">
      <c r="A1" s="27" t="s">
        <v>60</v>
      </c>
      <c r="B1" s="27"/>
      <c r="C1" s="27"/>
      <c r="D1" s="27"/>
      <c r="E1" s="27"/>
      <c r="F1" s="27"/>
      <c r="G1" s="27"/>
      <c r="H1" s="27"/>
      <c r="I1" s="27"/>
    </row>
    <row r="2" spans="1:9" ht="46.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ht="118.5" customHeight="1">
      <c r="A3" s="20" t="s">
        <v>0</v>
      </c>
      <c r="B3" s="20"/>
      <c r="C3" s="20" t="s">
        <v>62</v>
      </c>
      <c r="D3" s="20"/>
      <c r="E3" s="20" t="s">
        <v>1</v>
      </c>
      <c r="F3" s="20" t="s">
        <v>2</v>
      </c>
      <c r="G3" s="20" t="s">
        <v>3</v>
      </c>
      <c r="H3" s="20" t="s">
        <v>53</v>
      </c>
      <c r="I3" s="20" t="s">
        <v>4</v>
      </c>
    </row>
    <row r="4" spans="1:9" ht="15.75">
      <c r="A4" s="7">
        <v>1</v>
      </c>
      <c r="B4" s="7"/>
      <c r="C4" s="7">
        <v>2</v>
      </c>
      <c r="D4" s="7"/>
      <c r="E4" s="7">
        <v>3</v>
      </c>
      <c r="F4" s="7">
        <v>4</v>
      </c>
      <c r="G4" s="7">
        <v>5</v>
      </c>
      <c r="H4" s="7">
        <v>6</v>
      </c>
      <c r="I4" s="7">
        <v>7</v>
      </c>
    </row>
    <row r="5" spans="1:9" ht="18.75">
      <c r="A5" s="1" t="s">
        <v>5</v>
      </c>
      <c r="B5" s="4">
        <f>B6+B19</f>
        <v>265042</v>
      </c>
      <c r="C5" s="4">
        <f>C6+C19</f>
        <v>265042</v>
      </c>
      <c r="D5" s="4">
        <f>C5-B5</f>
        <v>0</v>
      </c>
      <c r="E5" s="4">
        <f>E6+E19</f>
        <v>140019.4</v>
      </c>
      <c r="F5" s="9">
        <f t="shared" ref="F5:F11" si="0">(E5/C5)*100</f>
        <v>52.829136514212834</v>
      </c>
      <c r="G5" s="4">
        <f>G6+G19</f>
        <v>116274</v>
      </c>
      <c r="H5" s="4">
        <f>E5-G5</f>
        <v>23745.399999999994</v>
      </c>
      <c r="I5" s="9">
        <f>(E5/G5)*100-100</f>
        <v>20.42193439633968</v>
      </c>
    </row>
    <row r="6" spans="1:9" ht="18.75">
      <c r="A6" s="1" t="s">
        <v>6</v>
      </c>
      <c r="B6" s="4">
        <f>B7+B8+B10+B11+B12+B13+B14+B15+B16+B17+B18</f>
        <v>245871.3</v>
      </c>
      <c r="C6" s="4">
        <f>C7+C8+C10+C11+C12+C13+C14+C15+C16+C17+C18</f>
        <v>245871.3</v>
      </c>
      <c r="D6" s="4">
        <f t="shared" ref="D6:D54" si="1">C6-B6</f>
        <v>0</v>
      </c>
      <c r="E6" s="4">
        <f>E7+E8+E10+E11+E12+E13+E14+E15+E16+E17+E18</f>
        <v>124890.90000000001</v>
      </c>
      <c r="F6" s="9">
        <f t="shared" si="0"/>
        <v>50.795233115861841</v>
      </c>
      <c r="G6" s="4">
        <f>G7+G8+G10+G11+G12+G13+G14+G15+G16+G17+G18</f>
        <v>106390.90000000001</v>
      </c>
      <c r="H6" s="4">
        <f t="shared" ref="H6:H53" si="2">E6-G6</f>
        <v>18500</v>
      </c>
      <c r="I6" s="9">
        <f t="shared" ref="I6:I53" si="3">(E6/G6)*100-100</f>
        <v>17.388705237008068</v>
      </c>
    </row>
    <row r="7" spans="1:9" ht="18.75">
      <c r="A7" s="21" t="s">
        <v>7</v>
      </c>
      <c r="B7" s="2">
        <v>183356.7</v>
      </c>
      <c r="C7" s="2">
        <v>183356.7</v>
      </c>
      <c r="D7" s="4">
        <f t="shared" si="1"/>
        <v>0</v>
      </c>
      <c r="E7" s="2">
        <v>89931.9</v>
      </c>
      <c r="F7" s="9">
        <f t="shared" si="0"/>
        <v>49.047512307976746</v>
      </c>
      <c r="G7" s="2">
        <v>79342.8</v>
      </c>
      <c r="H7" s="2">
        <f t="shared" si="2"/>
        <v>10589.099999999991</v>
      </c>
      <c r="I7" s="9">
        <f t="shared" si="3"/>
        <v>13.346012492626926</v>
      </c>
    </row>
    <row r="8" spans="1:9" ht="31.5">
      <c r="A8" s="21" t="s">
        <v>8</v>
      </c>
      <c r="B8" s="2">
        <v>7696.4</v>
      </c>
      <c r="C8" s="2">
        <v>7696.4</v>
      </c>
      <c r="D8" s="4">
        <f t="shared" si="1"/>
        <v>0</v>
      </c>
      <c r="E8" s="2">
        <v>4194.2</v>
      </c>
      <c r="F8" s="9">
        <f t="shared" si="0"/>
        <v>54.495608336365052</v>
      </c>
      <c r="G8" s="2">
        <v>3956.1</v>
      </c>
      <c r="H8" s="2">
        <f t="shared" si="2"/>
        <v>238.09999999999991</v>
      </c>
      <c r="I8" s="9">
        <f t="shared" si="3"/>
        <v>6.0185536260458434</v>
      </c>
    </row>
    <row r="9" spans="1:9" ht="18.75">
      <c r="A9" s="22" t="s">
        <v>9</v>
      </c>
      <c r="B9" s="5">
        <f t="shared" ref="B9" si="4">B10+B11+B12+B13+B14</f>
        <v>33725.800000000003</v>
      </c>
      <c r="C9" s="5">
        <f t="shared" ref="C9:E9" si="5">C10+C11+C12+C13+C14</f>
        <v>33725.800000000003</v>
      </c>
      <c r="D9" s="4">
        <f t="shared" si="1"/>
        <v>0</v>
      </c>
      <c r="E9" s="5">
        <f t="shared" si="5"/>
        <v>21119.1</v>
      </c>
      <c r="F9" s="10">
        <f t="shared" si="0"/>
        <v>62.620011978959724</v>
      </c>
      <c r="G9" s="5">
        <f t="shared" ref="G9" si="6">G10+G11+G12+G13+G14</f>
        <v>13984.6</v>
      </c>
      <c r="H9" s="18">
        <f t="shared" si="2"/>
        <v>7134.4999999999982</v>
      </c>
      <c r="I9" s="10">
        <f t="shared" si="3"/>
        <v>51.016832801796255</v>
      </c>
    </row>
    <row r="10" spans="1:9" ht="31.5">
      <c r="A10" s="23" t="s">
        <v>10</v>
      </c>
      <c r="B10" s="3">
        <v>21551</v>
      </c>
      <c r="C10" s="3">
        <v>21551</v>
      </c>
      <c r="D10" s="4">
        <f t="shared" si="1"/>
        <v>0</v>
      </c>
      <c r="E10" s="3">
        <v>13886.6</v>
      </c>
      <c r="F10" s="9">
        <f t="shared" si="0"/>
        <v>64.435989049232063</v>
      </c>
      <c r="G10" s="3">
        <v>6991.3</v>
      </c>
      <c r="H10" s="2">
        <f t="shared" si="2"/>
        <v>6895.3</v>
      </c>
      <c r="I10" s="9">
        <f t="shared" si="3"/>
        <v>98.626864817702</v>
      </c>
    </row>
    <row r="11" spans="1:9" ht="31.5">
      <c r="A11" s="23" t="s">
        <v>11</v>
      </c>
      <c r="B11" s="3">
        <v>10820</v>
      </c>
      <c r="C11" s="3">
        <v>10820</v>
      </c>
      <c r="D11" s="4">
        <f t="shared" si="1"/>
        <v>0</v>
      </c>
      <c r="E11" s="3">
        <v>6956.6</v>
      </c>
      <c r="F11" s="9">
        <f t="shared" si="0"/>
        <v>64.293900184842883</v>
      </c>
      <c r="G11" s="3">
        <v>5943.9</v>
      </c>
      <c r="H11" s="2">
        <f t="shared" si="2"/>
        <v>1012.7000000000007</v>
      </c>
      <c r="I11" s="9">
        <f t="shared" si="3"/>
        <v>17.037635222665259</v>
      </c>
    </row>
    <row r="12" spans="1:9" ht="18.75">
      <c r="A12" s="23" t="s">
        <v>12</v>
      </c>
      <c r="B12" s="3">
        <v>0</v>
      </c>
      <c r="C12" s="3">
        <v>0</v>
      </c>
      <c r="D12" s="4">
        <f t="shared" si="1"/>
        <v>0</v>
      </c>
      <c r="E12" s="3">
        <v>-94.4</v>
      </c>
      <c r="F12" s="9"/>
      <c r="G12" s="3">
        <v>14.3</v>
      </c>
      <c r="H12" s="2">
        <f t="shared" si="2"/>
        <v>-108.7</v>
      </c>
      <c r="I12" s="9">
        <f t="shared" si="3"/>
        <v>-760.13986013986016</v>
      </c>
    </row>
    <row r="13" spans="1:9" ht="18.75">
      <c r="A13" s="23" t="s">
        <v>13</v>
      </c>
      <c r="B13" s="3">
        <v>21.5</v>
      </c>
      <c r="C13" s="3">
        <v>21.5</v>
      </c>
      <c r="D13" s="4">
        <f t="shared" si="1"/>
        <v>0</v>
      </c>
      <c r="E13" s="3">
        <v>2.7</v>
      </c>
      <c r="F13" s="9">
        <f>(E13/C13)*100</f>
        <v>12.558139534883722</v>
      </c>
      <c r="G13" s="3">
        <v>1</v>
      </c>
      <c r="H13" s="2">
        <f t="shared" si="2"/>
        <v>1.7000000000000002</v>
      </c>
      <c r="I13" s="9">
        <f t="shared" si="3"/>
        <v>170</v>
      </c>
    </row>
    <row r="14" spans="1:9" ht="31.5">
      <c r="A14" s="23" t="s">
        <v>14</v>
      </c>
      <c r="B14" s="3">
        <v>1333.3</v>
      </c>
      <c r="C14" s="3">
        <v>1333.3</v>
      </c>
      <c r="D14" s="4">
        <f t="shared" si="1"/>
        <v>0</v>
      </c>
      <c r="E14" s="3">
        <v>367.6</v>
      </c>
      <c r="F14" s="9">
        <f>(E14/C14)*100</f>
        <v>27.570689267231685</v>
      </c>
      <c r="G14" s="3">
        <v>1034.0999999999999</v>
      </c>
      <c r="H14" s="2">
        <f t="shared" si="2"/>
        <v>-666.49999999999989</v>
      </c>
      <c r="I14" s="9">
        <f t="shared" si="3"/>
        <v>-64.452180640170184</v>
      </c>
    </row>
    <row r="15" spans="1:9" ht="18.75">
      <c r="A15" s="21" t="s">
        <v>15</v>
      </c>
      <c r="B15" s="2">
        <v>1950</v>
      </c>
      <c r="C15" s="2">
        <v>1950</v>
      </c>
      <c r="D15" s="4">
        <f t="shared" si="1"/>
        <v>0</v>
      </c>
      <c r="E15" s="2">
        <v>135.19999999999999</v>
      </c>
      <c r="F15" s="9">
        <f>(E15/C15)*100</f>
        <v>6.9333333333333327</v>
      </c>
      <c r="G15" s="2">
        <v>267.2</v>
      </c>
      <c r="H15" s="2">
        <f t="shared" si="2"/>
        <v>-132</v>
      </c>
      <c r="I15" s="9">
        <f t="shared" si="3"/>
        <v>-49.401197604790426</v>
      </c>
    </row>
    <row r="16" spans="1:9" ht="18.75">
      <c r="A16" s="21" t="s">
        <v>16</v>
      </c>
      <c r="B16" s="2">
        <v>16092.8</v>
      </c>
      <c r="C16" s="2">
        <v>16092.8</v>
      </c>
      <c r="D16" s="4">
        <f t="shared" si="1"/>
        <v>0</v>
      </c>
      <c r="E16" s="2">
        <v>7804.6</v>
      </c>
      <c r="F16" s="9">
        <f>(E16/C16)*100</f>
        <v>48.497464704712669</v>
      </c>
      <c r="G16" s="2">
        <v>7373.8</v>
      </c>
      <c r="H16" s="2">
        <f t="shared" si="2"/>
        <v>430.80000000000018</v>
      </c>
      <c r="I16" s="9">
        <f t="shared" si="3"/>
        <v>5.8423065447937432</v>
      </c>
    </row>
    <row r="17" spans="1:9" ht="18.75">
      <c r="A17" s="21" t="s">
        <v>17</v>
      </c>
      <c r="B17" s="2">
        <v>0</v>
      </c>
      <c r="C17" s="2">
        <v>0</v>
      </c>
      <c r="D17" s="4">
        <f t="shared" si="1"/>
        <v>0</v>
      </c>
      <c r="E17" s="2">
        <v>1</v>
      </c>
      <c r="F17" s="9"/>
      <c r="G17" s="2">
        <v>0.5</v>
      </c>
      <c r="H17" s="2">
        <f t="shared" si="2"/>
        <v>0.5</v>
      </c>
      <c r="I17" s="9">
        <f t="shared" si="3"/>
        <v>100</v>
      </c>
    </row>
    <row r="18" spans="1:9" ht="18.75">
      <c r="A18" s="21" t="s">
        <v>18</v>
      </c>
      <c r="B18" s="2">
        <v>3049.6</v>
      </c>
      <c r="C18" s="2">
        <v>3049.6</v>
      </c>
      <c r="D18" s="4">
        <f t="shared" si="1"/>
        <v>0</v>
      </c>
      <c r="E18" s="2">
        <v>1704.9</v>
      </c>
      <c r="F18" s="9">
        <f t="shared" ref="F18:F29" si="7">(E18/C18)*100</f>
        <v>55.905692549842612</v>
      </c>
      <c r="G18" s="2">
        <v>1465.9</v>
      </c>
      <c r="H18" s="2">
        <f t="shared" si="2"/>
        <v>239</v>
      </c>
      <c r="I18" s="9">
        <f t="shared" si="3"/>
        <v>16.303977078927616</v>
      </c>
    </row>
    <row r="19" spans="1:9" ht="17.25" customHeight="1">
      <c r="A19" s="24" t="s">
        <v>19</v>
      </c>
      <c r="B19" s="4">
        <f>B21+B22+B23+B24+B25+B26+B27+B28+B29+B31+B30</f>
        <v>19170.7</v>
      </c>
      <c r="C19" s="4">
        <f>C21+C22+C23+C24+C25+C26+C27+C28+C29+C31+C30</f>
        <v>19170.7</v>
      </c>
      <c r="D19" s="4">
        <f t="shared" si="1"/>
        <v>0</v>
      </c>
      <c r="E19" s="4">
        <f>E21+E22+E23+E24+E25+E26+E27+E28+E29+E30+E31</f>
        <v>15128.499999999998</v>
      </c>
      <c r="F19" s="9">
        <f t="shared" si="7"/>
        <v>78.914697950518232</v>
      </c>
      <c r="G19" s="4">
        <f>G21+G22+G23+G24+G25+G26+G27+G28+G29+G30+G31</f>
        <v>9883.0999999999985</v>
      </c>
      <c r="H19" s="4">
        <f t="shared" si="2"/>
        <v>5245.4</v>
      </c>
      <c r="I19" s="9">
        <f t="shared" si="3"/>
        <v>53.074440206008234</v>
      </c>
    </row>
    <row r="20" spans="1:9" ht="31.5">
      <c r="A20" s="22" t="s">
        <v>20</v>
      </c>
      <c r="B20" s="6">
        <f>B21+B22+B24+B23</f>
        <v>10869</v>
      </c>
      <c r="C20" s="6">
        <f>C21+C22+C24+C23</f>
        <v>10869</v>
      </c>
      <c r="D20" s="4">
        <f t="shared" si="1"/>
        <v>0</v>
      </c>
      <c r="E20" s="6">
        <f>E21+E22+E24+E23</f>
        <v>6774</v>
      </c>
      <c r="F20" s="11">
        <f t="shared" si="7"/>
        <v>62.324040850124206</v>
      </c>
      <c r="G20" s="6">
        <f>G21+G22+G24+G23</f>
        <v>5428.5</v>
      </c>
      <c r="H20" s="18">
        <f t="shared" si="2"/>
        <v>1345.5</v>
      </c>
      <c r="I20" s="11">
        <f t="shared" si="3"/>
        <v>24.785852445426897</v>
      </c>
    </row>
    <row r="21" spans="1:9" ht="63">
      <c r="A21" s="23" t="s">
        <v>21</v>
      </c>
      <c r="B21" s="3">
        <v>4921.3999999999996</v>
      </c>
      <c r="C21" s="3">
        <v>4921.3999999999996</v>
      </c>
      <c r="D21" s="4">
        <f t="shared" si="1"/>
        <v>0</v>
      </c>
      <c r="E21" s="3">
        <v>3981.9</v>
      </c>
      <c r="F21" s="9">
        <f t="shared" si="7"/>
        <v>80.909903685943036</v>
      </c>
      <c r="G21" s="3">
        <v>2503.5</v>
      </c>
      <c r="H21" s="2">
        <f t="shared" si="2"/>
        <v>1478.4</v>
      </c>
      <c r="I21" s="9">
        <f t="shared" si="3"/>
        <v>59.053325344517674</v>
      </c>
    </row>
    <row r="22" spans="1:9" ht="78.75">
      <c r="A22" s="23" t="s">
        <v>22</v>
      </c>
      <c r="B22" s="3">
        <v>2666</v>
      </c>
      <c r="C22" s="3">
        <v>2666</v>
      </c>
      <c r="D22" s="4">
        <f t="shared" si="1"/>
        <v>0</v>
      </c>
      <c r="E22" s="3">
        <v>1161.3</v>
      </c>
      <c r="F22" s="9">
        <f t="shared" si="7"/>
        <v>43.559639909977491</v>
      </c>
      <c r="G22" s="3">
        <v>1293.7</v>
      </c>
      <c r="H22" s="2">
        <f t="shared" si="2"/>
        <v>-132.40000000000009</v>
      </c>
      <c r="I22" s="9">
        <f t="shared" si="3"/>
        <v>-10.234211950220313</v>
      </c>
    </row>
    <row r="23" spans="1:9" ht="78.75">
      <c r="A23" s="23" t="s">
        <v>23</v>
      </c>
      <c r="B23" s="3">
        <v>3092.4</v>
      </c>
      <c r="C23" s="3">
        <v>3092.4</v>
      </c>
      <c r="D23" s="4">
        <f t="shared" si="1"/>
        <v>0</v>
      </c>
      <c r="E23" s="3">
        <v>1546.6</v>
      </c>
      <c r="F23" s="9">
        <f t="shared" si="7"/>
        <v>50.012934937265555</v>
      </c>
      <c r="G23" s="3">
        <v>1546.2</v>
      </c>
      <c r="H23" s="2">
        <f t="shared" si="2"/>
        <v>0.39999999999986358</v>
      </c>
      <c r="I23" s="9">
        <f t="shared" si="3"/>
        <v>2.5869874531110781E-2</v>
      </c>
    </row>
    <row r="24" spans="1:9" ht="94.5">
      <c r="A24" s="23" t="s">
        <v>24</v>
      </c>
      <c r="B24" s="3">
        <v>189.2</v>
      </c>
      <c r="C24" s="3">
        <v>189.2</v>
      </c>
      <c r="D24" s="4">
        <f t="shared" si="1"/>
        <v>0</v>
      </c>
      <c r="E24" s="3">
        <v>84.2</v>
      </c>
      <c r="F24" s="9">
        <f t="shared" si="7"/>
        <v>44.503171247357301</v>
      </c>
      <c r="G24" s="3">
        <v>85.1</v>
      </c>
      <c r="H24" s="2">
        <f t="shared" si="2"/>
        <v>-0.89999999999999147</v>
      </c>
      <c r="I24" s="9">
        <f t="shared" si="3"/>
        <v>-1.0575793184488731</v>
      </c>
    </row>
    <row r="25" spans="1:9" ht="17.25" customHeight="1">
      <c r="A25" s="21" t="s">
        <v>59</v>
      </c>
      <c r="B25" s="2">
        <v>6203.4</v>
      </c>
      <c r="C25" s="2">
        <v>6203.4</v>
      </c>
      <c r="D25" s="4">
        <f t="shared" si="1"/>
        <v>0</v>
      </c>
      <c r="E25" s="2">
        <v>3521.1</v>
      </c>
      <c r="F25" s="9">
        <f t="shared" si="7"/>
        <v>56.760808588838387</v>
      </c>
      <c r="G25" s="2">
        <v>2800.9</v>
      </c>
      <c r="H25" s="2">
        <f t="shared" si="2"/>
        <v>720.19999999999982</v>
      </c>
      <c r="I25" s="9">
        <f t="shared" si="3"/>
        <v>25.713163625977359</v>
      </c>
    </row>
    <row r="26" spans="1:9" ht="31.5">
      <c r="A26" s="21" t="s">
        <v>58</v>
      </c>
      <c r="B26" s="2">
        <v>330.5</v>
      </c>
      <c r="C26" s="2">
        <v>330.5</v>
      </c>
      <c r="D26" s="4">
        <f t="shared" si="1"/>
        <v>0</v>
      </c>
      <c r="E26" s="2">
        <v>3728.5</v>
      </c>
      <c r="F26" s="9">
        <f t="shared" si="7"/>
        <v>1128.1391830559758</v>
      </c>
      <c r="G26" s="2">
        <v>531.4</v>
      </c>
      <c r="H26" s="2">
        <f t="shared" si="2"/>
        <v>3197.1</v>
      </c>
      <c r="I26" s="9">
        <f t="shared" si="3"/>
        <v>601.63718479488148</v>
      </c>
    </row>
    <row r="27" spans="1:9" ht="78.75">
      <c r="A27" s="21" t="s">
        <v>25</v>
      </c>
      <c r="B27" s="2">
        <v>550.70000000000005</v>
      </c>
      <c r="C27" s="2">
        <v>550.70000000000005</v>
      </c>
      <c r="D27" s="4">
        <f t="shared" si="1"/>
        <v>0</v>
      </c>
      <c r="E27" s="2">
        <v>84.4</v>
      </c>
      <c r="F27" s="9">
        <f t="shared" si="7"/>
        <v>15.325948792445979</v>
      </c>
      <c r="G27" s="2">
        <v>143.5</v>
      </c>
      <c r="H27" s="2">
        <f t="shared" si="2"/>
        <v>-59.099999999999994</v>
      </c>
      <c r="I27" s="9">
        <f t="shared" si="3"/>
        <v>-41.184668989547035</v>
      </c>
    </row>
    <row r="28" spans="1:9" ht="31.5">
      <c r="A28" s="21" t="s">
        <v>26</v>
      </c>
      <c r="B28" s="2">
        <v>295.10000000000002</v>
      </c>
      <c r="C28" s="2">
        <v>295.10000000000002</v>
      </c>
      <c r="D28" s="4">
        <f t="shared" si="1"/>
        <v>0</v>
      </c>
      <c r="E28" s="2">
        <v>140.5</v>
      </c>
      <c r="F28" s="9">
        <f t="shared" si="7"/>
        <v>47.610979329041001</v>
      </c>
      <c r="G28" s="2">
        <v>287.89999999999998</v>
      </c>
      <c r="H28" s="2">
        <f t="shared" si="2"/>
        <v>-147.39999999999998</v>
      </c>
      <c r="I28" s="9">
        <f t="shared" si="3"/>
        <v>-51.198332754428613</v>
      </c>
    </row>
    <row r="29" spans="1:9" ht="18.75">
      <c r="A29" s="21" t="s">
        <v>27</v>
      </c>
      <c r="B29" s="2">
        <v>620</v>
      </c>
      <c r="C29" s="2">
        <v>620</v>
      </c>
      <c r="D29" s="4">
        <f t="shared" si="1"/>
        <v>0</v>
      </c>
      <c r="E29" s="2">
        <v>412</v>
      </c>
      <c r="F29" s="9">
        <f t="shared" si="7"/>
        <v>66.451612903225808</v>
      </c>
      <c r="G29" s="2">
        <v>554.9</v>
      </c>
      <c r="H29" s="2">
        <f t="shared" si="2"/>
        <v>-142.89999999999998</v>
      </c>
      <c r="I29" s="9">
        <f t="shared" si="3"/>
        <v>-25.752387817624793</v>
      </c>
    </row>
    <row r="30" spans="1:9" ht="18.75">
      <c r="A30" s="21" t="s">
        <v>50</v>
      </c>
      <c r="B30" s="2">
        <v>0</v>
      </c>
      <c r="C30" s="2">
        <v>0</v>
      </c>
      <c r="D30" s="4">
        <f t="shared" si="1"/>
        <v>0</v>
      </c>
      <c r="E30" s="2">
        <v>296</v>
      </c>
      <c r="F30" s="9"/>
      <c r="G30" s="2">
        <v>-4</v>
      </c>
      <c r="H30" s="2">
        <f t="shared" si="2"/>
        <v>300</v>
      </c>
      <c r="I30" s="9">
        <f t="shared" si="3"/>
        <v>-7500</v>
      </c>
    </row>
    <row r="31" spans="1:9" ht="17.25" customHeight="1">
      <c r="A31" s="21" t="s">
        <v>28</v>
      </c>
      <c r="B31" s="2">
        <v>302</v>
      </c>
      <c r="C31" s="2">
        <v>302</v>
      </c>
      <c r="D31" s="4">
        <f t="shared" si="1"/>
        <v>0</v>
      </c>
      <c r="E31" s="2">
        <v>172</v>
      </c>
      <c r="F31" s="9">
        <f t="shared" ref="F31:F38" si="8">(E31/C31)*100</f>
        <v>56.953642384105962</v>
      </c>
      <c r="G31" s="2">
        <v>140</v>
      </c>
      <c r="H31" s="2">
        <f t="shared" si="2"/>
        <v>32</v>
      </c>
      <c r="I31" s="9">
        <f t="shared" si="3"/>
        <v>22.857142857142861</v>
      </c>
    </row>
    <row r="32" spans="1:9" ht="17.25" customHeight="1">
      <c r="A32" s="24" t="s">
        <v>49</v>
      </c>
      <c r="B32" s="4">
        <f>B33+B38</f>
        <v>944954.79999999993</v>
      </c>
      <c r="C32" s="4">
        <f>C33+C38</f>
        <v>968744.79999999993</v>
      </c>
      <c r="D32" s="4">
        <f t="shared" si="1"/>
        <v>23790</v>
      </c>
      <c r="E32" s="4">
        <f>E33+E38+E39+E40</f>
        <v>235864.49999999997</v>
      </c>
      <c r="F32" s="9">
        <f t="shared" si="8"/>
        <v>24.347433916548507</v>
      </c>
      <c r="G32" s="4">
        <f>G33+G38</f>
        <v>240621.10000000003</v>
      </c>
      <c r="H32" s="4">
        <f t="shared" si="2"/>
        <v>-4756.600000000064</v>
      </c>
      <c r="I32" s="9">
        <f t="shared" si="3"/>
        <v>-1.9768008707466151</v>
      </c>
    </row>
    <row r="33" spans="1:9" ht="15.75">
      <c r="A33" s="21" t="s">
        <v>29</v>
      </c>
      <c r="B33" s="2">
        <f>B34+B35+B36+B37</f>
        <v>943554.79999999993</v>
      </c>
      <c r="C33" s="2">
        <f>C34+C35+C36+C37</f>
        <v>967304.79999999993</v>
      </c>
      <c r="D33" s="4">
        <f t="shared" si="1"/>
        <v>23750</v>
      </c>
      <c r="E33" s="2">
        <f>E34+E35+E36+E37</f>
        <v>234549.89999999997</v>
      </c>
      <c r="F33" s="12">
        <f t="shared" si="8"/>
        <v>24.247775882017745</v>
      </c>
      <c r="G33" s="2">
        <f>G34+G35+G36+G37+G40</f>
        <v>232121.10000000003</v>
      </c>
      <c r="H33" s="2">
        <f t="shared" si="2"/>
        <v>2428.7999999999302</v>
      </c>
      <c r="I33" s="12">
        <f t="shared" si="3"/>
        <v>1.0463503748689504</v>
      </c>
    </row>
    <row r="34" spans="1:9" ht="17.25" customHeight="1">
      <c r="A34" s="21" t="s">
        <v>30</v>
      </c>
      <c r="B34" s="2">
        <v>262204</v>
      </c>
      <c r="C34" s="2">
        <v>262204</v>
      </c>
      <c r="D34" s="4">
        <f t="shared" si="1"/>
        <v>0</v>
      </c>
      <c r="E34" s="2">
        <v>53194</v>
      </c>
      <c r="F34" s="12">
        <f t="shared" si="8"/>
        <v>20.287257250080089</v>
      </c>
      <c r="G34" s="2">
        <v>57073.7</v>
      </c>
      <c r="H34" s="2">
        <f t="shared" si="2"/>
        <v>-3879.6999999999971</v>
      </c>
      <c r="I34" s="12">
        <f t="shared" si="3"/>
        <v>-6.7977019187471512</v>
      </c>
    </row>
    <row r="35" spans="1:9" ht="17.25" customHeight="1">
      <c r="A35" s="21" t="s">
        <v>31</v>
      </c>
      <c r="B35" s="2">
        <v>440889.7</v>
      </c>
      <c r="C35" s="2">
        <v>463639.7</v>
      </c>
      <c r="D35" s="4">
        <f t="shared" si="1"/>
        <v>22750</v>
      </c>
      <c r="E35" s="2">
        <v>58862.9</v>
      </c>
      <c r="F35" s="12">
        <f t="shared" si="8"/>
        <v>12.695828247667315</v>
      </c>
      <c r="G35" s="2">
        <v>51250.400000000001</v>
      </c>
      <c r="H35" s="2">
        <f t="shared" si="2"/>
        <v>7612.5</v>
      </c>
      <c r="I35" s="12">
        <f t="shared" si="3"/>
        <v>14.853542606496745</v>
      </c>
    </row>
    <row r="36" spans="1:9" ht="17.25" customHeight="1">
      <c r="A36" s="21" t="s">
        <v>32</v>
      </c>
      <c r="B36" s="2">
        <v>222633</v>
      </c>
      <c r="C36" s="2">
        <v>222633</v>
      </c>
      <c r="D36" s="4">
        <f t="shared" si="1"/>
        <v>0</v>
      </c>
      <c r="E36" s="2">
        <v>109387.2</v>
      </c>
      <c r="F36" s="12">
        <f t="shared" si="8"/>
        <v>49.133416878899354</v>
      </c>
      <c r="G36" s="2">
        <v>105940.1</v>
      </c>
      <c r="H36" s="2">
        <f t="shared" si="2"/>
        <v>3447.0999999999913</v>
      </c>
      <c r="I36" s="12">
        <f t="shared" si="3"/>
        <v>3.2538198472532969</v>
      </c>
    </row>
    <row r="37" spans="1:9" ht="17.25" customHeight="1">
      <c r="A37" s="21" t="s">
        <v>33</v>
      </c>
      <c r="B37" s="2">
        <v>17828.099999999999</v>
      </c>
      <c r="C37" s="2">
        <v>18828.099999999999</v>
      </c>
      <c r="D37" s="4">
        <f t="shared" si="1"/>
        <v>1000</v>
      </c>
      <c r="E37" s="2">
        <v>13105.8</v>
      </c>
      <c r="F37" s="12">
        <f t="shared" si="8"/>
        <v>69.60766088984019</v>
      </c>
      <c r="G37" s="2">
        <v>23408.7</v>
      </c>
      <c r="H37" s="2">
        <f t="shared" si="2"/>
        <v>-10302.900000000001</v>
      </c>
      <c r="I37" s="12">
        <f t="shared" si="3"/>
        <v>-44.013123325942928</v>
      </c>
    </row>
    <row r="38" spans="1:9" ht="17.25" customHeight="1">
      <c r="A38" s="21" t="s">
        <v>34</v>
      </c>
      <c r="B38" s="2">
        <v>1400</v>
      </c>
      <c r="C38" s="2">
        <v>1440</v>
      </c>
      <c r="D38" s="4">
        <f t="shared" si="1"/>
        <v>40</v>
      </c>
      <c r="E38" s="2">
        <v>1440</v>
      </c>
      <c r="F38" s="12">
        <f t="shared" si="8"/>
        <v>100</v>
      </c>
      <c r="G38" s="2">
        <v>8500</v>
      </c>
      <c r="H38" s="2">
        <f t="shared" si="2"/>
        <v>-7060</v>
      </c>
      <c r="I38" s="12">
        <f t="shared" si="3"/>
        <v>-83.058823529411768</v>
      </c>
    </row>
    <row r="39" spans="1:9" ht="52.5" customHeight="1">
      <c r="A39" s="21" t="s">
        <v>61</v>
      </c>
      <c r="B39" s="2">
        <v>0</v>
      </c>
      <c r="C39" s="2"/>
      <c r="D39" s="4">
        <f t="shared" si="1"/>
        <v>0</v>
      </c>
      <c r="E39" s="2">
        <v>52.7</v>
      </c>
      <c r="F39" s="12"/>
      <c r="G39" s="2"/>
      <c r="H39" s="2">
        <f t="shared" si="2"/>
        <v>52.7</v>
      </c>
      <c r="I39" s="12"/>
    </row>
    <row r="40" spans="1:9" ht="31.5">
      <c r="A40" s="21" t="s">
        <v>51</v>
      </c>
      <c r="B40" s="2"/>
      <c r="C40" s="2">
        <v>0</v>
      </c>
      <c r="D40" s="4">
        <f t="shared" si="1"/>
        <v>0</v>
      </c>
      <c r="E40" s="2">
        <v>-178.1</v>
      </c>
      <c r="F40" s="12"/>
      <c r="G40" s="2">
        <v>-5551.8</v>
      </c>
      <c r="H40" s="2">
        <f t="shared" si="2"/>
        <v>5373.7</v>
      </c>
      <c r="I40" s="12">
        <f t="shared" si="3"/>
        <v>-96.79203141323535</v>
      </c>
    </row>
    <row r="41" spans="1:9" ht="17.25" customHeight="1">
      <c r="A41" s="25" t="s">
        <v>35</v>
      </c>
      <c r="B41" s="4">
        <f>B19+B6+B32</f>
        <v>1209996.7999999998</v>
      </c>
      <c r="C41" s="4">
        <f>C19+C6+C32</f>
        <v>1233786.7999999998</v>
      </c>
      <c r="D41" s="4">
        <f t="shared" si="1"/>
        <v>23790</v>
      </c>
      <c r="E41" s="4">
        <f>E19+E6+E32</f>
        <v>375883.89999999997</v>
      </c>
      <c r="F41" s="14">
        <f t="shared" ref="F41:F53" si="9">(E41/C41)*100</f>
        <v>30.465871413116108</v>
      </c>
      <c r="G41" s="4">
        <f>G19+G6+G32</f>
        <v>356895.10000000003</v>
      </c>
      <c r="H41" s="4">
        <f t="shared" si="2"/>
        <v>18988.79999999993</v>
      </c>
      <c r="I41" s="14">
        <f t="shared" si="3"/>
        <v>5.3205549753975134</v>
      </c>
    </row>
    <row r="42" spans="1:9" ht="17.25" customHeight="1">
      <c r="A42" s="25" t="s">
        <v>36</v>
      </c>
      <c r="B42" s="13">
        <f>B43+B44+B45+B46+B47+B48+B49+B50+B51+B52+B53</f>
        <v>1253459.2000000002</v>
      </c>
      <c r="C42" s="13">
        <f>C43+C44+C45+C46+C47+C48+C49+C50+C51+C52+C53</f>
        <v>1277249.2000000002</v>
      </c>
      <c r="D42" s="4">
        <f t="shared" si="1"/>
        <v>23790</v>
      </c>
      <c r="E42" s="13">
        <f>E43+E44+E45+E46+E47+E48+E49+E50+E51+E52+E53</f>
        <v>372469.70000000007</v>
      </c>
      <c r="F42" s="14">
        <f t="shared" si="9"/>
        <v>29.161865985118645</v>
      </c>
      <c r="G42" s="13">
        <f t="shared" ref="G42" si="10">G43+G44+G45+G46+G47+G48+G49+G50+G51+G52+G53</f>
        <v>360342.5</v>
      </c>
      <c r="H42" s="4">
        <f t="shared" si="2"/>
        <v>12127.20000000007</v>
      </c>
      <c r="I42" s="14">
        <f t="shared" si="3"/>
        <v>3.3654648008492103</v>
      </c>
    </row>
    <row r="43" spans="1:9" ht="17.25" customHeight="1">
      <c r="A43" s="26" t="s">
        <v>37</v>
      </c>
      <c r="B43" s="19">
        <v>58767</v>
      </c>
      <c r="C43" s="19">
        <v>59767</v>
      </c>
      <c r="D43" s="4">
        <f t="shared" si="1"/>
        <v>1000</v>
      </c>
      <c r="E43" s="19">
        <v>27047.7</v>
      </c>
      <c r="F43" s="9">
        <f t="shared" si="9"/>
        <v>45.255241186607996</v>
      </c>
      <c r="G43" s="19">
        <v>26351.7</v>
      </c>
      <c r="H43" s="2">
        <f t="shared" si="2"/>
        <v>696</v>
      </c>
      <c r="I43" s="9">
        <f t="shared" si="3"/>
        <v>2.6411958241783253</v>
      </c>
    </row>
    <row r="44" spans="1:9" ht="17.25" customHeight="1">
      <c r="A44" s="26" t="s">
        <v>38</v>
      </c>
      <c r="B44" s="19">
        <v>1605.3</v>
      </c>
      <c r="C44" s="19">
        <v>1605.3</v>
      </c>
      <c r="D44" s="4">
        <f t="shared" si="1"/>
        <v>0</v>
      </c>
      <c r="E44" s="19">
        <v>802.6</v>
      </c>
      <c r="F44" s="9">
        <f t="shared" si="9"/>
        <v>49.996885317386166</v>
      </c>
      <c r="G44" s="19">
        <v>639.20000000000005</v>
      </c>
      <c r="H44" s="2">
        <f t="shared" si="2"/>
        <v>163.39999999999998</v>
      </c>
      <c r="I44" s="9">
        <f t="shared" si="3"/>
        <v>25.563204005006241</v>
      </c>
    </row>
    <row r="45" spans="1:9" ht="18.75">
      <c r="A45" s="26" t="s">
        <v>39</v>
      </c>
      <c r="B45" s="19">
        <v>6058.5</v>
      </c>
      <c r="C45" s="19">
        <v>6058.5</v>
      </c>
      <c r="D45" s="4">
        <f t="shared" si="1"/>
        <v>0</v>
      </c>
      <c r="E45" s="19">
        <v>2726.5</v>
      </c>
      <c r="F45" s="9">
        <f t="shared" si="9"/>
        <v>45.002888503755059</v>
      </c>
      <c r="G45" s="19">
        <v>2878.5</v>
      </c>
      <c r="H45" s="2">
        <f t="shared" si="2"/>
        <v>-152</v>
      </c>
      <c r="I45" s="9">
        <f t="shared" si="3"/>
        <v>-5.2805280528052805</v>
      </c>
    </row>
    <row r="46" spans="1:9" ht="17.25" customHeight="1">
      <c r="A46" s="26" t="s">
        <v>40</v>
      </c>
      <c r="B46" s="19">
        <v>199247.9</v>
      </c>
      <c r="C46" s="19">
        <v>222275.9</v>
      </c>
      <c r="D46" s="4">
        <f t="shared" si="1"/>
        <v>23028</v>
      </c>
      <c r="E46" s="19">
        <v>26156.6</v>
      </c>
      <c r="F46" s="9">
        <f t="shared" si="9"/>
        <v>11.767627529570232</v>
      </c>
      <c r="G46" s="19">
        <v>24060</v>
      </c>
      <c r="H46" s="2">
        <f t="shared" si="2"/>
        <v>2096.5999999999985</v>
      </c>
      <c r="I46" s="9">
        <f t="shared" si="3"/>
        <v>8.7140482128013304</v>
      </c>
    </row>
    <row r="47" spans="1:9" ht="17.25" customHeight="1">
      <c r="A47" s="26" t="s">
        <v>41</v>
      </c>
      <c r="B47" s="19">
        <v>282180.40000000002</v>
      </c>
      <c r="C47" s="19">
        <v>281902.40000000002</v>
      </c>
      <c r="D47" s="4">
        <f t="shared" si="1"/>
        <v>-278</v>
      </c>
      <c r="E47" s="19">
        <v>34337.300000000003</v>
      </c>
      <c r="F47" s="9">
        <f t="shared" si="9"/>
        <v>12.180563202016017</v>
      </c>
      <c r="G47" s="19">
        <v>64516</v>
      </c>
      <c r="H47" s="2">
        <f t="shared" si="2"/>
        <v>-30178.699999999997</v>
      </c>
      <c r="I47" s="9">
        <f t="shared" si="3"/>
        <v>-46.7770785541571</v>
      </c>
    </row>
    <row r="48" spans="1:9" ht="17.25" customHeight="1">
      <c r="A48" s="26" t="s">
        <v>42</v>
      </c>
      <c r="B48" s="19">
        <v>169999.6</v>
      </c>
      <c r="C48" s="19">
        <v>169999.6</v>
      </c>
      <c r="D48" s="4">
        <f t="shared" si="1"/>
        <v>0</v>
      </c>
      <c r="E48" s="19">
        <v>18260.400000000001</v>
      </c>
      <c r="F48" s="9">
        <f t="shared" si="9"/>
        <v>10.741437038675386</v>
      </c>
      <c r="G48" s="19">
        <v>0</v>
      </c>
      <c r="H48" s="2">
        <f t="shared" si="2"/>
        <v>18260.400000000001</v>
      </c>
      <c r="I48" s="9"/>
    </row>
    <row r="49" spans="1:9" ht="17.25" customHeight="1">
      <c r="A49" s="26" t="s">
        <v>43</v>
      </c>
      <c r="B49" s="19">
        <v>365854.7</v>
      </c>
      <c r="C49" s="19">
        <v>365854.7</v>
      </c>
      <c r="D49" s="4">
        <f t="shared" si="1"/>
        <v>0</v>
      </c>
      <c r="E49" s="19">
        <v>188711.8</v>
      </c>
      <c r="F49" s="9">
        <f t="shared" si="9"/>
        <v>51.581078499196529</v>
      </c>
      <c r="G49" s="19">
        <v>174800.7</v>
      </c>
      <c r="H49" s="2">
        <f t="shared" si="2"/>
        <v>13911.099999999977</v>
      </c>
      <c r="I49" s="9">
        <f t="shared" si="3"/>
        <v>7.9582633250324477</v>
      </c>
    </row>
    <row r="50" spans="1:9" ht="17.25" customHeight="1">
      <c r="A50" s="26" t="s">
        <v>44</v>
      </c>
      <c r="B50" s="19">
        <v>62753.8</v>
      </c>
      <c r="C50" s="19">
        <v>62753.8</v>
      </c>
      <c r="D50" s="4">
        <f t="shared" si="1"/>
        <v>0</v>
      </c>
      <c r="E50" s="19">
        <v>34062.699999999997</v>
      </c>
      <c r="F50" s="9">
        <f t="shared" si="9"/>
        <v>54.279900181343585</v>
      </c>
      <c r="G50" s="19">
        <v>30325.9</v>
      </c>
      <c r="H50" s="2">
        <f t="shared" si="2"/>
        <v>3736.7999999999956</v>
      </c>
      <c r="I50" s="9">
        <f t="shared" si="3"/>
        <v>12.322140480579293</v>
      </c>
    </row>
    <row r="51" spans="1:9" ht="17.25" customHeight="1">
      <c r="A51" s="26" t="s">
        <v>45</v>
      </c>
      <c r="B51" s="19">
        <v>662</v>
      </c>
      <c r="C51" s="19">
        <v>662</v>
      </c>
      <c r="D51" s="4">
        <f t="shared" si="1"/>
        <v>0</v>
      </c>
      <c r="E51" s="19">
        <v>572</v>
      </c>
      <c r="F51" s="9">
        <f t="shared" si="9"/>
        <v>86.404833836858003</v>
      </c>
      <c r="G51" s="19">
        <v>108</v>
      </c>
      <c r="H51" s="2">
        <f t="shared" si="2"/>
        <v>464</v>
      </c>
      <c r="I51" s="9">
        <f t="shared" si="3"/>
        <v>429.62962962962968</v>
      </c>
    </row>
    <row r="52" spans="1:9" ht="17.25" customHeight="1">
      <c r="A52" s="26" t="s">
        <v>46</v>
      </c>
      <c r="B52" s="19">
        <v>51043.8</v>
      </c>
      <c r="C52" s="19">
        <v>51043.8</v>
      </c>
      <c r="D52" s="4">
        <f t="shared" si="1"/>
        <v>0</v>
      </c>
      <c r="E52" s="19">
        <v>18857.2</v>
      </c>
      <c r="F52" s="9">
        <f t="shared" si="9"/>
        <v>36.943174293449935</v>
      </c>
      <c r="G52" s="19">
        <v>19994.099999999999</v>
      </c>
      <c r="H52" s="2">
        <f t="shared" si="2"/>
        <v>-1136.8999999999978</v>
      </c>
      <c r="I52" s="9">
        <f t="shared" si="3"/>
        <v>-5.6861774223395827</v>
      </c>
    </row>
    <row r="53" spans="1:9" ht="17.25" customHeight="1">
      <c r="A53" s="26" t="s">
        <v>47</v>
      </c>
      <c r="B53" s="19">
        <v>55286.2</v>
      </c>
      <c r="C53" s="19">
        <v>55326.2</v>
      </c>
      <c r="D53" s="4">
        <f t="shared" si="1"/>
        <v>40</v>
      </c>
      <c r="E53" s="19">
        <v>20934.900000000001</v>
      </c>
      <c r="F53" s="9">
        <f t="shared" si="9"/>
        <v>37.839034670734669</v>
      </c>
      <c r="G53" s="19">
        <v>16668.400000000001</v>
      </c>
      <c r="H53" s="2">
        <f t="shared" si="2"/>
        <v>4266.5</v>
      </c>
      <c r="I53" s="9">
        <f t="shared" si="3"/>
        <v>25.596337980849995</v>
      </c>
    </row>
    <row r="54" spans="1:9" ht="18.75">
      <c r="A54" s="8" t="s">
        <v>48</v>
      </c>
      <c r="B54" s="15">
        <f>B41-B42</f>
        <v>-43462.400000000373</v>
      </c>
      <c r="C54" s="15">
        <f>C41-C42</f>
        <v>-43462.400000000373</v>
      </c>
      <c r="D54" s="4">
        <f t="shared" si="1"/>
        <v>0</v>
      </c>
      <c r="E54" s="15">
        <f>E41-E42</f>
        <v>3414.1999999998952</v>
      </c>
      <c r="F54" s="16" t="s">
        <v>52</v>
      </c>
      <c r="G54" s="15">
        <f t="shared" ref="G54:H54" si="11">G41-G42</f>
        <v>-3447.3999999999651</v>
      </c>
      <c r="H54" s="15">
        <f t="shared" si="11"/>
        <v>6861.5999999998603</v>
      </c>
      <c r="I54" s="16" t="s">
        <v>52</v>
      </c>
    </row>
    <row r="55" spans="1:9" ht="15.75">
      <c r="B55" s="8"/>
    </row>
    <row r="57" spans="1:9" ht="18.75">
      <c r="A57" s="17" t="s">
        <v>54</v>
      </c>
      <c r="C57" s="17"/>
      <c r="D57" s="17"/>
      <c r="E57" s="17" t="s">
        <v>57</v>
      </c>
    </row>
    <row r="58" spans="1:9" ht="18.75">
      <c r="A58" s="17" t="s">
        <v>55</v>
      </c>
      <c r="B58" s="17"/>
      <c r="C58" s="17"/>
      <c r="D58" s="17"/>
      <c r="E58" s="17"/>
    </row>
    <row r="59" spans="1:9" ht="18.75">
      <c r="A59" s="17" t="s">
        <v>56</v>
      </c>
      <c r="B59" s="17"/>
      <c r="C59" s="17"/>
      <c r="D59" s="17"/>
      <c r="E59" s="17"/>
    </row>
    <row r="60" spans="1:9" ht="18.75">
      <c r="A60" s="17"/>
      <c r="B60" s="17"/>
      <c r="C60" s="17"/>
      <c r="D60" s="17"/>
      <c r="E60" s="17"/>
    </row>
    <row r="61" spans="1:9" ht="18.75">
      <c r="B61" s="17"/>
    </row>
  </sheetData>
  <mergeCells count="1">
    <mergeCell ref="A1:I2"/>
  </mergeCells>
  <pageMargins left="0.39370078740157483" right="0.27559055118110237" top="0.31496062992125984" bottom="0.31496062992125984" header="0.31496062992125984" footer="0.31496062992125984"/>
  <pageSetup paperSize="9" scale="82" fitToHeight="3" orientation="landscape" r:id="rId1"/>
  <rowBreaks count="1" manualBreakCount="1"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93" zoomScaleSheetLayoutView="93"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1полуг.</vt:lpstr>
      <vt:lpstr>Лист2</vt:lpstr>
      <vt:lpstr>Лист3</vt:lpstr>
      <vt:lpstr>'1полуг.'!Заголовки_для_печати</vt:lpstr>
      <vt:lpstr>'1полуг.'!Область_печати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2023-07-31T06:23:33Z</dcterms:modified>
</cp:coreProperties>
</file>